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0" yWindow="0" windowWidth="25600" windowHeight="14020" tabRatio="234" firstSheet="1" activeTab="3"/>
  </bookViews>
  <sheets>
    <sheet name=" T=10 000 a  " sheetId="10" r:id="rId1"/>
    <sheet name=" T=1000 a " sheetId="9" r:id="rId2"/>
    <sheet name=" T=100 a" sheetId="8" r:id="rId3"/>
    <sheet name="Colis T=0" sheetId="6" r:id="rId4"/>
    <sheet name="Données" sheetId="1" r:id="rId5"/>
    <sheet name="Feuil2" sheetId="2" r:id="rId6"/>
    <sheet name="Feuil3" sheetId="3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0" i="1"/>
  <c r="G11" i="1"/>
  <c r="G10" i="1"/>
  <c r="F11" i="1"/>
  <c r="F10" i="1"/>
  <c r="G9" i="1"/>
  <c r="G8" i="1"/>
  <c r="G7" i="1"/>
  <c r="F9" i="1"/>
  <c r="F8" i="1"/>
  <c r="F7" i="1"/>
  <c r="E9" i="1"/>
  <c r="E8" i="1"/>
  <c r="E7" i="1"/>
  <c r="C52" i="1"/>
  <c r="E52" i="1"/>
  <c r="C51" i="1"/>
  <c r="E51" i="1"/>
  <c r="C50" i="1"/>
  <c r="E50" i="1"/>
  <c r="C49" i="1"/>
  <c r="E49" i="1"/>
  <c r="C48" i="1"/>
  <c r="E48" i="1"/>
  <c r="C47" i="1"/>
  <c r="E47" i="1"/>
  <c r="C46" i="1"/>
  <c r="E46" i="1"/>
  <c r="C45" i="1"/>
  <c r="E45" i="1"/>
  <c r="C44" i="1"/>
  <c r="E44" i="1"/>
  <c r="I6" i="1"/>
  <c r="I9" i="1"/>
  <c r="I10" i="1"/>
  <c r="I11" i="1"/>
  <c r="I12" i="1"/>
  <c r="D12" i="1"/>
  <c r="I13" i="1"/>
  <c r="H6" i="1"/>
  <c r="H9" i="1"/>
  <c r="H12" i="1"/>
  <c r="H13" i="1"/>
  <c r="G6" i="1"/>
  <c r="G12" i="1"/>
  <c r="G13" i="1"/>
  <c r="F6" i="1"/>
  <c r="F12" i="1"/>
  <c r="F13" i="1"/>
  <c r="E6" i="1"/>
  <c r="E10" i="1"/>
  <c r="E11" i="1"/>
  <c r="E12" i="1"/>
  <c r="E13" i="1"/>
  <c r="D13" i="1"/>
</calcChain>
</file>

<file path=xl/sharedStrings.xml><?xml version="1.0" encoding="utf-8"?>
<sst xmlns="http://schemas.openxmlformats.org/spreadsheetml/2006/main" count="32" uniqueCount="23">
  <si>
    <t>Temps écoulé</t>
  </si>
  <si>
    <t>Période(ans)</t>
  </si>
  <si>
    <t>Contributeur</t>
  </si>
  <si>
    <t>Produits de fission à vie longue</t>
  </si>
  <si>
    <t>Produits de fission à vie courte</t>
  </si>
  <si>
    <t>Actinides mineurs</t>
  </si>
  <si>
    <t>Activités en Terabecquerels</t>
  </si>
  <si>
    <t>Total</t>
  </si>
  <si>
    <t>Césium-134</t>
  </si>
  <si>
    <t>Césium-137</t>
  </si>
  <si>
    <t>Strontium-90</t>
  </si>
  <si>
    <t>Nickel-63</t>
  </si>
  <si>
    <t>Curium-244</t>
  </si>
  <si>
    <t>Samarium-151</t>
  </si>
  <si>
    <t>Technétium-99</t>
  </si>
  <si>
    <t>T=</t>
  </si>
  <si>
    <t>Changer le temps T de la colonne de droite pour le calcul à un temps quelconque</t>
  </si>
  <si>
    <t>N(atomes)</t>
  </si>
  <si>
    <t>A</t>
  </si>
  <si>
    <t>Americium-241</t>
  </si>
  <si>
    <t>Calcul des masses à T=0</t>
  </si>
  <si>
    <t>M(kg)</t>
  </si>
  <si>
    <t>Prométhéum-147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</si>
</sst>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%"/>
    <numFmt numFmtId="167" formatCode="0.000%"/>
    <numFmt numFmtId="168" formatCode="0.00E+00;\ӯ"/>
  </numFmts>
  <fonts count="3" x14ac:knownFonts="1">
    <font>
      <sz val="10"/>
      <name val="Verdana"/>
    </font>
    <font>
      <i/>
      <sz val="10"/>
      <name val="Verdana"/>
      <family val="2"/>
    </font>
    <font>
      <sz val="10"/>
      <color indexed="18"/>
      <name val="Verdan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3" xfId="0" applyBorder="1"/>
    <xf numFmtId="1" fontId="0" fillId="0" borderId="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1" fillId="0" borderId="0" xfId="0" applyFont="1"/>
    <xf numFmtId="2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Colis 10 000 ans</a:t>
            </a:r>
          </a:p>
        </c:rich>
      </c:tx>
      <c:layout>
        <c:manualLayout>
          <c:xMode val="edge"/>
          <c:yMode val="edge"/>
          <c:x val="0.406896551724138"/>
          <c:y val="0.020361990950226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75862068965517"/>
          <c:y val="0.285067873303167"/>
          <c:w val="0.798620689655172"/>
          <c:h val="0.5203619909502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0264000734308178"/>
                  <c:y val="0.03020528594890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Données!$B$3:$B$11</c:f>
              <c:strCache>
                <c:ptCount val="9"/>
                <c:pt idx="0">
                  <c:v>Césium-134</c:v>
                </c:pt>
                <c:pt idx="1">
                  <c:v>Prométhéum-147</c:v>
                </c:pt>
                <c:pt idx="2">
                  <c:v>Strontium-90</c:v>
                </c:pt>
                <c:pt idx="3">
                  <c:v>Césium-137</c:v>
                </c:pt>
                <c:pt idx="4">
                  <c:v>Samarium-151</c:v>
                </c:pt>
                <c:pt idx="5">
                  <c:v>Nickel-63</c:v>
                </c:pt>
                <c:pt idx="6">
                  <c:v>Technétium-99</c:v>
                </c:pt>
                <c:pt idx="7">
                  <c:v>Americium-241</c:v>
                </c:pt>
                <c:pt idx="8">
                  <c:v>Curium-244</c:v>
                </c:pt>
              </c:strCache>
            </c:strRef>
          </c:cat>
          <c:val>
            <c:numRef>
              <c:f>Données!$G$3:$G$11</c:f>
              <c:numCache>
                <c:formatCode>0</c:formatCode>
                <c:ptCount val="9"/>
                <c:pt idx="0">
                  <c:v>3.26483862490767E-144</c:v>
                </c:pt>
                <c:pt idx="1">
                  <c:v>6.60946760336739E-113</c:v>
                </c:pt>
                <c:pt idx="2">
                  <c:v>1.15042531294311E-7</c:v>
                </c:pt>
                <c:pt idx="3">
                  <c:v>1.23655023219081E-96</c:v>
                </c:pt>
                <c:pt idx="4" formatCode="0.00">
                  <c:v>7.13267933258008E-33</c:v>
                </c:pt>
                <c:pt idx="5">
                  <c:v>1.18359029628044E-30</c:v>
                </c:pt>
                <c:pt idx="6" formatCode="0.00">
                  <c:v>0.822530671240805</c:v>
                </c:pt>
                <c:pt idx="7">
                  <c:v>4.84089404476072E-5</c:v>
                </c:pt>
                <c:pt idx="8">
                  <c:v>6.77974413705151E-165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137931034483"/>
          <c:y val="0.0271493212669683"/>
          <c:w val="0.146206896551724"/>
          <c:h val="0.287330316742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Colis 1000 ans</a:t>
            </a:r>
          </a:p>
        </c:rich>
      </c:tx>
      <c:layout>
        <c:manualLayout>
          <c:xMode val="edge"/>
          <c:yMode val="edge"/>
          <c:x val="0.416551724137931"/>
          <c:y val="0.020361990950226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75862068965517"/>
          <c:y val="0.285067873303167"/>
          <c:w val="0.798620689655172"/>
          <c:h val="0.5203619909502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102426363575016"/>
                  <c:y val="-0.03703126957109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Données!$B$3:$B$11</c:f>
              <c:strCache>
                <c:ptCount val="9"/>
                <c:pt idx="0">
                  <c:v>Césium-134</c:v>
                </c:pt>
                <c:pt idx="1">
                  <c:v>Prométhéum-147</c:v>
                </c:pt>
                <c:pt idx="2">
                  <c:v>Strontium-90</c:v>
                </c:pt>
                <c:pt idx="3">
                  <c:v>Césium-137</c:v>
                </c:pt>
                <c:pt idx="4">
                  <c:v>Samarium-151</c:v>
                </c:pt>
                <c:pt idx="5">
                  <c:v>Nickel-63</c:v>
                </c:pt>
                <c:pt idx="6">
                  <c:v>Technétium-99</c:v>
                </c:pt>
                <c:pt idx="7">
                  <c:v>Americium-241</c:v>
                </c:pt>
                <c:pt idx="8">
                  <c:v>Curium-244</c:v>
                </c:pt>
              </c:strCache>
            </c:strRef>
          </c:cat>
          <c:val>
            <c:numRef>
              <c:f>Données!$F$3:$F$11</c:f>
              <c:numCache>
                <c:formatCode>0</c:formatCode>
                <c:ptCount val="9"/>
                <c:pt idx="0">
                  <c:v>3.26483862490767E-144</c:v>
                </c:pt>
                <c:pt idx="1">
                  <c:v>6.60946760336739E-113</c:v>
                </c:pt>
                <c:pt idx="2">
                  <c:v>1.15042531294311E-7</c:v>
                </c:pt>
                <c:pt idx="3">
                  <c:v>5.17737054351903E-7</c:v>
                </c:pt>
                <c:pt idx="4" formatCode="0.00">
                  <c:v>0.00904174523718057</c:v>
                </c:pt>
                <c:pt idx="5">
                  <c:v>0.00137668750812245</c:v>
                </c:pt>
                <c:pt idx="6" formatCode="0.00">
                  <c:v>0.847212282345101</c:v>
                </c:pt>
                <c:pt idx="7">
                  <c:v>90.44484526714168</c:v>
                </c:pt>
                <c:pt idx="8">
                  <c:v>3.27066875813893E-15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137931034483"/>
          <c:y val="0.0271493212669683"/>
          <c:w val="0.146206896551724"/>
          <c:h val="0.287330316742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Colis 100 ans</a:t>
            </a:r>
          </a:p>
        </c:rich>
      </c:tx>
      <c:layout>
        <c:manualLayout>
          <c:xMode val="edge"/>
          <c:yMode val="edge"/>
          <c:x val="0.423448275862069"/>
          <c:y val="0.020361990950226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62068965517241"/>
          <c:y val="0.285067873303167"/>
          <c:w val="0.8"/>
          <c:h val="0.5203619909502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0.10068431711613"/>
                  <c:y val="-0.0848718126173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0391977639186021"/>
                  <c:y val="0.04942851681117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0992175581256829"/>
                  <c:y val="0.1161240846218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00367133717658918"/>
                  <c:y val="0.13659974391456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10344827586207"/>
                  <c:y val="-0.120686774822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00970818408655949"/>
                  <c:y val="-0.04339861404034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Données!$B$3:$B$11</c:f>
              <c:strCache>
                <c:ptCount val="9"/>
                <c:pt idx="0">
                  <c:v>Césium-134</c:v>
                </c:pt>
                <c:pt idx="1">
                  <c:v>Prométhéum-147</c:v>
                </c:pt>
                <c:pt idx="2">
                  <c:v>Strontium-90</c:v>
                </c:pt>
                <c:pt idx="3">
                  <c:v>Césium-137</c:v>
                </c:pt>
                <c:pt idx="4">
                  <c:v>Samarium-151</c:v>
                </c:pt>
                <c:pt idx="5">
                  <c:v>Nickel-63</c:v>
                </c:pt>
                <c:pt idx="6">
                  <c:v>Technétium-99</c:v>
                </c:pt>
                <c:pt idx="7">
                  <c:v>Americium-241</c:v>
                </c:pt>
                <c:pt idx="8">
                  <c:v>Curium-244</c:v>
                </c:pt>
              </c:strCache>
            </c:strRef>
          </c:cat>
          <c:val>
            <c:numRef>
              <c:f>Données!$E$3:$E$11</c:f>
              <c:numCache>
                <c:formatCode>0</c:formatCode>
                <c:ptCount val="9"/>
                <c:pt idx="0">
                  <c:v>5.98330614003159E-13</c:v>
                </c:pt>
                <c:pt idx="1">
                  <c:v>1.23993294536736E-9</c:v>
                </c:pt>
                <c:pt idx="2">
                  <c:v>272.580618191541</c:v>
                </c:pt>
                <c:pt idx="3">
                  <c:v>474.5685971659404</c:v>
                </c:pt>
                <c:pt idx="4" formatCode="0.0">
                  <c:v>9.258747122872904</c:v>
                </c:pt>
                <c:pt idx="5" formatCode="0.00">
                  <c:v>0.700484886169569</c:v>
                </c:pt>
                <c:pt idx="6" formatCode="0.00">
                  <c:v>0.849720815952436</c:v>
                </c:pt>
                <c:pt idx="7">
                  <c:v>383.2919025422944</c:v>
                </c:pt>
                <c:pt idx="8" formatCode="0.0">
                  <c:v>3.040737207774252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3793103448276"/>
          <c:y val="0.0180995475113122"/>
          <c:w val="0.146206896551724"/>
          <c:h val="0.287330316742081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Colis initial</a:t>
            </a:r>
          </a:p>
        </c:rich>
      </c:tx>
      <c:layout>
        <c:manualLayout>
          <c:xMode val="edge"/>
          <c:yMode val="edge"/>
          <c:x val="0.382068965517241"/>
          <c:y val="0.020361990950226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75862068965517"/>
          <c:y val="0.285067873303167"/>
          <c:w val="0.801379310344828"/>
          <c:h val="0.5203619909502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350809377359132"/>
                  <c:y val="-0.05881608803471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391937451867977"/>
                  <c:y val="-0.0306601235200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0666127928037798"/>
                  <c:y val="0.3227685714076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0527736735743863"/>
                  <c:y val="0.08731318153264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00808515892326647"/>
                  <c:y val="-0.03143478495713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.0343126655801049"/>
                  <c:y val="-0.0586115600357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00678116725063366"/>
                  <c:y val="-0.02940432332882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Données!$B$3:$B$11</c:f>
              <c:strCache>
                <c:ptCount val="9"/>
                <c:pt idx="0">
                  <c:v>Césium-134</c:v>
                </c:pt>
                <c:pt idx="1">
                  <c:v>Prométhéum-147</c:v>
                </c:pt>
                <c:pt idx="2">
                  <c:v>Strontium-90</c:v>
                </c:pt>
                <c:pt idx="3">
                  <c:v>Césium-137</c:v>
                </c:pt>
                <c:pt idx="4">
                  <c:v>Samarium-151</c:v>
                </c:pt>
                <c:pt idx="5">
                  <c:v>Nickel-63</c:v>
                </c:pt>
                <c:pt idx="6">
                  <c:v>Technétium-99</c:v>
                </c:pt>
                <c:pt idx="7">
                  <c:v>Americium-241</c:v>
                </c:pt>
                <c:pt idx="8">
                  <c:v>Curium-244</c:v>
                </c:pt>
              </c:strCache>
            </c:strRef>
          </c:cat>
          <c:val>
            <c:numRef>
              <c:f>Données!$D$3:$D$11</c:f>
              <c:numCache>
                <c:formatCode>General</c:formatCode>
                <c:ptCount val="9"/>
                <c:pt idx="0">
                  <c:v>230.0</c:v>
                </c:pt>
                <c:pt idx="1">
                  <c:v>370.0</c:v>
                </c:pt>
                <c:pt idx="2">
                  <c:v>3000.0</c:v>
                </c:pt>
                <c:pt idx="3">
                  <c:v>4700.0</c:v>
                </c:pt>
                <c:pt idx="4">
                  <c:v>20.0</c:v>
                </c:pt>
                <c:pt idx="5">
                  <c:v>1.4</c:v>
                </c:pt>
                <c:pt idx="6">
                  <c:v>0.85</c:v>
                </c:pt>
                <c:pt idx="7">
                  <c:v>450.0</c:v>
                </c:pt>
                <c:pt idx="8">
                  <c:v>140.0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8275862069"/>
          <c:y val="0.0180995475113122"/>
          <c:w val="0.146206896551724"/>
          <c:h val="0.287330316742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136" workbookViewId="0"/>
  </sheetViews>
  <pageMargins left="0.75" right="0.75" top="1" bottom="1" header="0.4921259845" footer="0.4921259845"/>
  <pageSetup paperSize="9"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6838" cy="562161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6838" cy="562161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6838" cy="562161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6838" cy="562161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152400</xdr:rowOff>
    </xdr:from>
    <xdr:to>
      <xdr:col>7</xdr:col>
      <xdr:colOff>203200</xdr:colOff>
      <xdr:row>38</xdr:row>
      <xdr:rowOff>76200</xdr:rowOff>
    </xdr:to>
    <xdr:grpSp>
      <xdr:nvGrpSpPr>
        <xdr:cNvPr id="1030" name="Group 6"/>
        <xdr:cNvGrpSpPr>
          <a:grpSpLocks/>
        </xdr:cNvGrpSpPr>
      </xdr:nvGrpSpPr>
      <xdr:grpSpPr bwMode="auto">
        <a:xfrm>
          <a:off x="0" y="2628900"/>
          <a:ext cx="6934200" cy="3721100"/>
          <a:chOff x="0" y="198"/>
          <a:chExt cx="546" cy="293"/>
        </a:xfrm>
      </xdr:grpSpPr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08"/>
            <a:ext cx="546" cy="28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162" y="198"/>
            <a:ext cx="262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36576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fr-FR" sz="1800" b="1" i="1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Fiche inventaire ANDRA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Layout" topLeftCell="A19" workbookViewId="0">
      <selection activeCell="L55" sqref="L55"/>
    </sheetView>
  </sheetViews>
  <sheetFormatPr baseColWidth="10" defaultRowHeight="13" x14ac:dyDescent="0"/>
  <cols>
    <col min="1" max="1" width="15.7109375" customWidth="1"/>
    <col min="2" max="2" width="13.7109375" customWidth="1"/>
    <col min="3" max="3" width="12" bestFit="1" customWidth="1"/>
    <col min="4" max="8" width="8.5703125" customWidth="1"/>
  </cols>
  <sheetData>
    <row r="1" spans="1:9">
      <c r="B1" s="53" t="s">
        <v>2</v>
      </c>
      <c r="C1" s="52" t="s">
        <v>1</v>
      </c>
      <c r="D1" s="55" t="s">
        <v>6</v>
      </c>
      <c r="E1" s="56"/>
      <c r="F1" s="56"/>
      <c r="G1" s="56"/>
      <c r="H1" s="56"/>
      <c r="I1" s="11" t="s">
        <v>15</v>
      </c>
    </row>
    <row r="2" spans="1:9">
      <c r="B2" s="53" t="s">
        <v>0</v>
      </c>
      <c r="C2" s="54"/>
      <c r="D2" s="51">
        <v>0</v>
      </c>
      <c r="E2" s="51">
        <v>100</v>
      </c>
      <c r="F2" s="51">
        <v>1000</v>
      </c>
      <c r="G2" s="51">
        <v>10000</v>
      </c>
      <c r="H2" s="51">
        <v>200000</v>
      </c>
      <c r="I2" s="24">
        <v>300</v>
      </c>
    </row>
    <row r="3" spans="1:9">
      <c r="A3" s="60" t="s">
        <v>4</v>
      </c>
      <c r="B3" s="47" t="s">
        <v>8</v>
      </c>
      <c r="C3" s="21">
        <v>2.0640000000000001</v>
      </c>
      <c r="D3" s="2">
        <v>230</v>
      </c>
      <c r="E3" s="3">
        <v>5.9833061400315962E-13</v>
      </c>
      <c r="F3" s="3">
        <v>3.2648386249076741E-144</v>
      </c>
      <c r="G3" s="3">
        <v>3.2648386249076741E-144</v>
      </c>
      <c r="H3" s="4">
        <v>0</v>
      </c>
      <c r="I3" s="4">
        <v>0</v>
      </c>
    </row>
    <row r="4" spans="1:9">
      <c r="A4" s="61"/>
      <c r="B4" s="48" t="s">
        <v>22</v>
      </c>
      <c r="C4" s="12">
        <v>2.6234000000000002</v>
      </c>
      <c r="D4" s="5">
        <v>370</v>
      </c>
      <c r="E4" s="6">
        <v>1.2399329453673564E-9</v>
      </c>
      <c r="F4" s="6">
        <v>6.6094676033673991E-113</v>
      </c>
      <c r="G4" s="6">
        <v>6.6094676033673991E-113</v>
      </c>
      <c r="H4" s="7">
        <v>0</v>
      </c>
      <c r="I4" s="7">
        <v>0</v>
      </c>
    </row>
    <row r="5" spans="1:9">
      <c r="A5" s="61"/>
      <c r="B5" s="48" t="s">
        <v>10</v>
      </c>
      <c r="C5" s="22">
        <v>28.9</v>
      </c>
      <c r="D5" s="5">
        <v>3000</v>
      </c>
      <c r="E5" s="6">
        <v>272.58061819154096</v>
      </c>
      <c r="F5" s="6">
        <v>1.1504253129431132E-7</v>
      </c>
      <c r="G5" s="6">
        <v>1.1504253129431132E-7</v>
      </c>
      <c r="H5" s="7">
        <v>0</v>
      </c>
      <c r="I5" s="23">
        <v>0</v>
      </c>
    </row>
    <row r="6" spans="1:9">
      <c r="A6" s="62"/>
      <c r="B6" s="48" t="s">
        <v>9</v>
      </c>
      <c r="C6" s="22">
        <v>30.23</v>
      </c>
      <c r="D6" s="5">
        <v>4700</v>
      </c>
      <c r="E6" s="6">
        <f>$D6*2^(-E$2/$C6)</f>
        <v>474.56859716594045</v>
      </c>
      <c r="F6" s="6">
        <f>$D6*2^(-F$2/$C6)</f>
        <v>5.1773705435190353E-7</v>
      </c>
      <c r="G6" s="6">
        <f>$D6*2^(-G$2/$C6)</f>
        <v>1.236550232190813E-96</v>
      </c>
      <c r="H6" s="7">
        <f>$D6*2^(-H$2/$C6)</f>
        <v>0</v>
      </c>
      <c r="I6" s="23">
        <f>$D6*2^(-I$2/$C6)</f>
        <v>4.8383944921179589</v>
      </c>
    </row>
    <row r="7" spans="1:9">
      <c r="A7" s="60" t="s">
        <v>3</v>
      </c>
      <c r="B7" s="47" t="s">
        <v>13</v>
      </c>
      <c r="C7" s="11">
        <v>90</v>
      </c>
      <c r="D7" s="2">
        <v>20</v>
      </c>
      <c r="E7" s="15">
        <f t="shared" ref="E7:G9" si="0">$D7*2^(-E$2/$C7)</f>
        <v>9.2587471228729044</v>
      </c>
      <c r="F7" s="37">
        <f t="shared" si="0"/>
        <v>9.0417452371805759E-3</v>
      </c>
      <c r="G7" s="37">
        <f t="shared" si="0"/>
        <v>7.1326793325800795E-33</v>
      </c>
      <c r="H7" s="4">
        <v>0</v>
      </c>
      <c r="I7" s="4">
        <v>0</v>
      </c>
    </row>
    <row r="8" spans="1:9">
      <c r="A8" s="63"/>
      <c r="B8" s="48" t="s">
        <v>11</v>
      </c>
      <c r="C8" s="13">
        <v>100.1</v>
      </c>
      <c r="D8" s="5">
        <v>1.4</v>
      </c>
      <c r="E8" s="17">
        <f t="shared" si="0"/>
        <v>0.70048488616956861</v>
      </c>
      <c r="F8" s="6">
        <f t="shared" si="0"/>
        <v>1.3766875081224535E-3</v>
      </c>
      <c r="G8" s="6">
        <f t="shared" si="0"/>
        <v>1.1835902962804439E-30</v>
      </c>
      <c r="H8" s="7">
        <v>0</v>
      </c>
      <c r="I8" s="7">
        <v>0</v>
      </c>
    </row>
    <row r="9" spans="1:9">
      <c r="A9" s="64"/>
      <c r="B9" s="48" t="s">
        <v>14</v>
      </c>
      <c r="C9" s="13">
        <v>211000</v>
      </c>
      <c r="D9" s="5">
        <v>0.85</v>
      </c>
      <c r="E9" s="17">
        <f t="shared" si="0"/>
        <v>0.84972081595243576</v>
      </c>
      <c r="F9" s="17">
        <f t="shared" si="0"/>
        <v>0.84721228234510104</v>
      </c>
      <c r="G9" s="17">
        <f t="shared" si="0"/>
        <v>0.82253067124080526</v>
      </c>
      <c r="H9" s="18">
        <f>$D9*2^(-H$2/$C9)</f>
        <v>0.44063849671056721</v>
      </c>
      <c r="I9" s="18">
        <f>$D9*2^(-I$2/$C9)</f>
        <v>0.84916272292271477</v>
      </c>
    </row>
    <row r="10" spans="1:9">
      <c r="A10" s="65" t="s">
        <v>5</v>
      </c>
      <c r="B10" s="47" t="s">
        <v>19</v>
      </c>
      <c r="C10" s="11">
        <v>432</v>
      </c>
      <c r="D10" s="2">
        <v>450</v>
      </c>
      <c r="E10" s="3">
        <f t="shared" ref="E10:I11" si="1">$D10*2^(-E$2/$C10)</f>
        <v>383.29190254229439</v>
      </c>
      <c r="F10" s="3">
        <f t="shared" si="1"/>
        <v>90.444845267141687</v>
      </c>
      <c r="G10" s="3">
        <f t="shared" si="1"/>
        <v>4.8408940447607201E-5</v>
      </c>
      <c r="H10" s="4">
        <f t="shared" si="1"/>
        <v>1.9385355977072312E-137</v>
      </c>
      <c r="I10" s="4">
        <f t="shared" si="1"/>
        <v>278.07625483409009</v>
      </c>
    </row>
    <row r="11" spans="1:9">
      <c r="A11" s="66"/>
      <c r="B11" s="49" t="s">
        <v>12</v>
      </c>
      <c r="C11" s="14">
        <v>18.100000000000001</v>
      </c>
      <c r="D11" s="8">
        <v>140</v>
      </c>
      <c r="E11" s="16">
        <f t="shared" si="1"/>
        <v>3.040737207774252</v>
      </c>
      <c r="F11" s="9">
        <f t="shared" si="1"/>
        <v>3.2706687581389298E-15</v>
      </c>
      <c r="G11" s="9">
        <f t="shared" si="1"/>
        <v>6.7797441370515213E-165</v>
      </c>
      <c r="H11" s="10">
        <f t="shared" si="1"/>
        <v>0</v>
      </c>
      <c r="I11" s="10">
        <f t="shared" si="1"/>
        <v>1.4344340762752557E-3</v>
      </c>
    </row>
    <row r="12" spans="1:9">
      <c r="A12" s="19" t="s">
        <v>7</v>
      </c>
      <c r="B12" s="1"/>
      <c r="C12" s="1"/>
      <c r="D12" s="25">
        <f t="shared" ref="D12:I12" si="2">SUM(D3:D11)</f>
        <v>8912.25</v>
      </c>
      <c r="E12" s="20">
        <f t="shared" si="2"/>
        <v>1144.2908079337856</v>
      </c>
      <c r="F12" s="20">
        <f t="shared" si="2"/>
        <v>91.30247661501167</v>
      </c>
      <c r="G12" s="20">
        <f t="shared" si="2"/>
        <v>0.82257919522378409</v>
      </c>
      <c r="H12" s="30">
        <f t="shared" si="2"/>
        <v>0.44063849671056721</v>
      </c>
      <c r="I12" s="31">
        <f t="shared" si="2"/>
        <v>283.76524648320702</v>
      </c>
    </row>
    <row r="13" spans="1:9">
      <c r="D13" s="26">
        <f t="shared" ref="D13:I13" si="3">D12/$D$12</f>
        <v>1</v>
      </c>
      <c r="E13" s="27">
        <f t="shared" si="3"/>
        <v>0.12839527705504059</v>
      </c>
      <c r="F13" s="28">
        <f t="shared" si="3"/>
        <v>1.0244604517940101E-2</v>
      </c>
      <c r="G13" s="29">
        <f t="shared" si="3"/>
        <v>9.2297589859326667E-5</v>
      </c>
      <c r="H13" s="29">
        <f t="shared" si="3"/>
        <v>4.9441891409079326E-5</v>
      </c>
      <c r="I13" s="32">
        <f t="shared" si="3"/>
        <v>3.183991096336021E-2</v>
      </c>
    </row>
    <row r="14" spans="1:9">
      <c r="D14" s="33"/>
      <c r="E14" s="33"/>
      <c r="F14" s="34"/>
      <c r="G14" s="35"/>
      <c r="H14" s="35"/>
      <c r="I14" s="33"/>
    </row>
    <row r="15" spans="1:9">
      <c r="A15" s="36" t="s">
        <v>16</v>
      </c>
    </row>
    <row r="42" spans="2:5">
      <c r="C42" s="57" t="s">
        <v>20</v>
      </c>
      <c r="D42" s="58"/>
      <c r="E42" s="59"/>
    </row>
    <row r="43" spans="2:5">
      <c r="C43" s="50" t="s">
        <v>17</v>
      </c>
      <c r="D43" s="51" t="s">
        <v>18</v>
      </c>
      <c r="E43" s="52" t="s">
        <v>21</v>
      </c>
    </row>
    <row r="44" spans="2:5">
      <c r="B44" s="47" t="s">
        <v>8</v>
      </c>
      <c r="C44" s="44">
        <f>(365.25*86400*C3/LN(2))*D3*10^12</f>
        <v>2.1613048847573577E+22</v>
      </c>
      <c r="D44" s="39">
        <v>134</v>
      </c>
      <c r="E44" s="41">
        <f>C44*D44/(6.023*10^26)</f>
        <v>4.8084817293290042E-3</v>
      </c>
    </row>
    <row r="45" spans="2:5">
      <c r="B45" s="48" t="s">
        <v>22</v>
      </c>
      <c r="C45" s="45">
        <f t="shared" ref="C45:C52" si="4">(365.25*86400*C4/LN(2))*D4*10^12</f>
        <v>4.4192110651095546E+22</v>
      </c>
      <c r="D45" s="40">
        <v>147</v>
      </c>
      <c r="E45" s="42">
        <f t="shared" ref="E45:E52" si="5">C45*D45/(6.023*10^26)</f>
        <v>1.0785721842455662E-2</v>
      </c>
    </row>
    <row r="46" spans="2:5">
      <c r="B46" s="48" t="s">
        <v>10</v>
      </c>
      <c r="C46" s="45">
        <f t="shared" si="4"/>
        <v>3.9472769950383999E+24</v>
      </c>
      <c r="D46" s="40">
        <v>90</v>
      </c>
      <c r="E46" s="42">
        <f t="shared" si="5"/>
        <v>0.58983053221560011</v>
      </c>
    </row>
    <row r="47" spans="2:5">
      <c r="B47" s="48" t="s">
        <v>9</v>
      </c>
      <c r="C47" s="46">
        <f t="shared" si="4"/>
        <v>6.4686627766095843E+24</v>
      </c>
      <c r="D47" s="38">
        <v>137</v>
      </c>
      <c r="E47" s="43">
        <f t="shared" si="5"/>
        <v>1.4713710781927829</v>
      </c>
    </row>
    <row r="48" spans="2:5">
      <c r="B48" s="47" t="s">
        <v>13</v>
      </c>
      <c r="C48" s="44">
        <f t="shared" si="4"/>
        <v>8.1950387440243597E+22</v>
      </c>
      <c r="D48" s="39">
        <v>151</v>
      </c>
      <c r="E48" s="41">
        <f t="shared" si="5"/>
        <v>2.0545423382827135E-2</v>
      </c>
    </row>
    <row r="49" spans="2:5">
      <c r="B49" s="48" t="s">
        <v>11</v>
      </c>
      <c r="C49" s="45">
        <f t="shared" si="4"/>
        <v>6.3802929421531879E+21</v>
      </c>
      <c r="D49" s="40">
        <v>63</v>
      </c>
      <c r="E49" s="42">
        <f t="shared" si="5"/>
        <v>6.6737249768495906E-4</v>
      </c>
    </row>
    <row r="50" spans="2:5">
      <c r="B50" s="48" t="s">
        <v>14</v>
      </c>
      <c r="C50" s="46">
        <f t="shared" si="4"/>
        <v>8.1654455485598266E+24</v>
      </c>
      <c r="D50" s="38">
        <v>99</v>
      </c>
      <c r="E50" s="43">
        <f t="shared" si="5"/>
        <v>1.3421535934043214</v>
      </c>
    </row>
    <row r="51" spans="2:5">
      <c r="B51" s="47" t="s">
        <v>19</v>
      </c>
      <c r="C51" s="44">
        <f t="shared" si="4"/>
        <v>8.8506418435463083E+24</v>
      </c>
      <c r="D51" s="39">
        <v>241</v>
      </c>
      <c r="E51" s="42">
        <f t="shared" si="5"/>
        <v>3.5414323166107593</v>
      </c>
    </row>
    <row r="52" spans="2:5">
      <c r="B52" s="49" t="s">
        <v>12</v>
      </c>
      <c r="C52" s="46">
        <f t="shared" si="4"/>
        <v>1.1536793431865403E+23</v>
      </c>
      <c r="D52" s="38">
        <v>244</v>
      </c>
      <c r="E52" s="43">
        <f t="shared" si="5"/>
        <v>4.6737134274865658E-2</v>
      </c>
    </row>
  </sheetData>
  <mergeCells count="5">
    <mergeCell ref="D1:H1"/>
    <mergeCell ref="C42:E42"/>
    <mergeCell ref="A3:A6"/>
    <mergeCell ref="A7:A9"/>
    <mergeCell ref="A10:A11"/>
  </mergeCells>
  <phoneticPr fontId="0" type="noConversion"/>
  <pageMargins left="0.75" right="0.75" top="1" bottom="1" header="0.4921259845" footer="0.492125984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honeticPr fontId="0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"/>
  <sheetData/>
  <phoneticPr fontId="0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4</vt:i4>
      </vt:variant>
    </vt:vector>
  </HeadingPairs>
  <TitlesOfParts>
    <vt:vector size="7" baseType="lpstr">
      <vt:lpstr>Données</vt:lpstr>
      <vt:lpstr>Feuil2</vt:lpstr>
      <vt:lpstr>Feuil3</vt:lpstr>
      <vt:lpstr> T=10 000 a  </vt:lpstr>
      <vt:lpstr> T=1000 a </vt:lpstr>
      <vt:lpstr> T=100 a</vt:lpstr>
      <vt:lpstr>Colis T=0</vt:lpstr>
    </vt:vector>
  </TitlesOfParts>
  <Company>cnrs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lpnhe</dc:creator>
  <cp:lastModifiedBy>Christian de la Vaissière</cp:lastModifiedBy>
  <dcterms:created xsi:type="dcterms:W3CDTF">2009-10-16T12:39:48Z</dcterms:created>
  <dcterms:modified xsi:type="dcterms:W3CDTF">2022-04-21T17:26:18Z</dcterms:modified>
</cp:coreProperties>
</file>